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20100" windowHeight="9000"/>
  </bookViews>
  <sheets>
    <sheet name="goodreads_library_export" sheetId="1" r:id="rId1"/>
  </sheets>
  <calcPr calcId="0"/>
</workbook>
</file>

<file path=xl/calcChain.xml><?xml version="1.0" encoding="utf-8"?>
<calcChain xmlns="http://schemas.openxmlformats.org/spreadsheetml/2006/main">
  <c r="F2" i="1" l="1"/>
  <c r="G2" i="1"/>
  <c r="F3" i="1"/>
  <c r="G3" i="1"/>
  <c r="F4" i="1"/>
  <c r="G4" i="1"/>
  <c r="F5" i="1"/>
  <c r="G5" i="1"/>
  <c r="F6" i="1"/>
  <c r="G6" i="1"/>
  <c r="F7" i="1"/>
  <c r="G7" i="1"/>
  <c r="F8" i="1"/>
  <c r="G8" i="1"/>
  <c r="F9" i="1"/>
  <c r="G9" i="1"/>
  <c r="F10" i="1"/>
  <c r="G10" i="1"/>
  <c r="F11" i="1"/>
  <c r="G11" i="1"/>
  <c r="F12" i="1"/>
  <c r="G12" i="1"/>
  <c r="F13" i="1"/>
  <c r="G13" i="1"/>
  <c r="F14" i="1"/>
  <c r="G14" i="1"/>
  <c r="F15" i="1"/>
  <c r="G15" i="1"/>
  <c r="F16" i="1"/>
  <c r="G16" i="1"/>
  <c r="F17" i="1"/>
  <c r="G17" i="1"/>
  <c r="F18" i="1"/>
  <c r="G18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</calcChain>
</file>

<file path=xl/sharedStrings.xml><?xml version="1.0" encoding="utf-8"?>
<sst xmlns="http://schemas.openxmlformats.org/spreadsheetml/2006/main" count="259" uniqueCount="171">
  <si>
    <t>Book Id</t>
  </si>
  <si>
    <t>Title</t>
  </si>
  <si>
    <t>Author</t>
  </si>
  <si>
    <t>Author l-f</t>
  </si>
  <si>
    <t>Additional Authors</t>
  </si>
  <si>
    <t>ISBN</t>
  </si>
  <si>
    <t>ISBN13</t>
  </si>
  <si>
    <t>My Rating</t>
  </si>
  <si>
    <t>Average Rating</t>
  </si>
  <si>
    <t>Publisher</t>
  </si>
  <si>
    <t>Binding</t>
  </si>
  <si>
    <t>Number of Pages</t>
  </si>
  <si>
    <t>Year Published</t>
  </si>
  <si>
    <t>Original Publication Year</t>
  </si>
  <si>
    <t>Date Read</t>
  </si>
  <si>
    <t>Date Added</t>
  </si>
  <si>
    <t>Bookshelves</t>
  </si>
  <si>
    <t>Bookshelves with positions</t>
  </si>
  <si>
    <t>Exclusive Shelf</t>
  </si>
  <si>
    <t>My Review</t>
  </si>
  <si>
    <t>Spoiler</t>
  </si>
  <si>
    <t>Private Notes</t>
  </si>
  <si>
    <t>Read Count</t>
  </si>
  <si>
    <t>Recommended For</t>
  </si>
  <si>
    <t>Recommended By</t>
  </si>
  <si>
    <t>Owned Copies</t>
  </si>
  <si>
    <t>Original Purchase Date</t>
  </si>
  <si>
    <t>Original Purchase Location</t>
  </si>
  <si>
    <t>Condition</t>
  </si>
  <si>
    <t>Condition Description</t>
  </si>
  <si>
    <t>BCID</t>
  </si>
  <si>
    <t>A Splendor of Letters: The Permanence of Books in an Impermanent World</t>
  </si>
  <si>
    <t>Nicholas A. Basbanes</t>
  </si>
  <si>
    <t>Basbanes, Nicholas A.</t>
  </si>
  <si>
    <t>Harper Perennial</t>
  </si>
  <si>
    <t>Paperback</t>
  </si>
  <si>
    <t>read</t>
  </si>
  <si>
    <t>The Gospel of Mary Magdalene</t>
  </si>
  <si>
    <t>Anonymous</t>
  </si>
  <si>
    <t>Anonymous, Anonymous</t>
  </si>
  <si>
    <t>Jean-Yves Leloup, Jacob Needleman</t>
  </si>
  <si>
    <t>Inner Traditions</t>
  </si>
  <si>
    <t>The Gnostic Gospels</t>
  </si>
  <si>
    <t>Elaine Pagels</t>
  </si>
  <si>
    <t>Pagels, Elaine</t>
  </si>
  <si>
    <t>Vintage</t>
  </si>
  <si>
    <t>The Secret Supper</t>
  </si>
  <si>
    <t>Javier Sierra</t>
  </si>
  <si>
    <t>Sierra, Javier</t>
  </si>
  <si>
    <t>Alberto Manguel</t>
  </si>
  <si>
    <t>Washington Square Press</t>
  </si>
  <si>
    <t>Uppity Women of Shakespearean Times</t>
  </si>
  <si>
    <t>Vicki LeÃ³n</t>
  </si>
  <si>
    <t>LeÃ³n, Vicki</t>
  </si>
  <si>
    <t>Fine Communications</t>
  </si>
  <si>
    <t>Hardcover</t>
  </si>
  <si>
    <t>James the Brother of Jesus</t>
  </si>
  <si>
    <t>Robert H. Eisenman</t>
  </si>
  <si>
    <t>Eisenman, Robert H.</t>
  </si>
  <si>
    <t>Penguin Books (NYC et al.)</t>
  </si>
  <si>
    <t>Pocahontas: Medicine Woman, Spy, Entrepreneur, Diplomat</t>
  </si>
  <si>
    <t>Paula Gunn Allen</t>
  </si>
  <si>
    <t>Allen, Paula Gunn</t>
  </si>
  <si>
    <t>HarperOne</t>
  </si>
  <si>
    <t>The Meaning of Everything: The Story of the Oxford English Dictionary</t>
  </si>
  <si>
    <t>Simon Winchester</t>
  </si>
  <si>
    <t>Winchester, Simon</t>
  </si>
  <si>
    <t>Oxford University Press, USA</t>
  </si>
  <si>
    <t>Einstein's Clocks, PoincarÃ©'s Maps: Empires of Time</t>
  </si>
  <si>
    <t>Peter Galison</t>
  </si>
  <si>
    <t>Galison, Peter</t>
  </si>
  <si>
    <t>W. W. Norton &amp; Company</t>
  </si>
  <si>
    <t>Shakespeare: The Invention of the Human</t>
  </si>
  <si>
    <t>Harold Bloom</t>
  </si>
  <si>
    <t>Bloom, Harold</t>
  </si>
  <si>
    <t>The Berkley Publishing Group</t>
  </si>
  <si>
    <t>Desire of the Everlasting Hills: The World Before and After Jesus</t>
  </si>
  <si>
    <t>Thomas Cahill</t>
  </si>
  <si>
    <t>Cahill, Thomas</t>
  </si>
  <si>
    <t>Anchor</t>
  </si>
  <si>
    <t>Six Wives: The Queens of Henry VIII</t>
  </si>
  <si>
    <t>David Starkey</t>
  </si>
  <si>
    <t>Starkey, David</t>
  </si>
  <si>
    <t>The Spiral Staircase: My Climb Out of Darkness</t>
  </si>
  <si>
    <t>Karen Armstrong</t>
  </si>
  <si>
    <t>Armstrong, Karen</t>
  </si>
  <si>
    <t>Three Plums In One (Stephanie Plum, #1-3)</t>
  </si>
  <si>
    <t>Janet Evanovich</t>
  </si>
  <si>
    <t>Evanovich, Janet</t>
  </si>
  <si>
    <t>Scribner</t>
  </si>
  <si>
    <t>HONG LOU MENG (Dream of the Red Chamber): çº¢æ¥¼æ¢¦ ï¼ˆä¸Šï¼‰</t>
  </si>
  <si>
    <t>Xueqin Cao</t>
  </si>
  <si>
    <t>Cao, Xueqin</t>
  </si>
  <si>
    <t>Kindle Edition</t>
  </si>
  <si>
    <t>Galileo's Middle Finger: Heretics, Activists, and the Search for Justice in Science</t>
  </si>
  <si>
    <t>Alice Dreger</t>
  </si>
  <si>
    <t>Dreger, Alice</t>
  </si>
  <si>
    <t>Penguin Press</t>
  </si>
  <si>
    <t>to-read</t>
  </si>
  <si>
    <t>to-read (#4)</t>
  </si>
  <si>
    <t>A Mediterranean Society: An Abridgment in One Volume</t>
  </si>
  <si>
    <t>S.D. Goitein</t>
  </si>
  <si>
    <t>Goitein, S.D.</t>
  </si>
  <si>
    <t>University of California Press</t>
  </si>
  <si>
    <t>to-read (#8)</t>
  </si>
  <si>
    <t>The Meaning of Human Existence</t>
  </si>
  <si>
    <t>Edward O. Wilson</t>
  </si>
  <si>
    <t>Wilson, Edward O.</t>
  </si>
  <si>
    <t>Liveright Publishing</t>
  </si>
  <si>
    <t>to-read (#16)</t>
  </si>
  <si>
    <t>Metallic Seed Bead Splendor: Stitch 29 Timeless Jewelry Pieces in Gold, Bronze, and Pewter</t>
  </si>
  <si>
    <t>Nancy Zellers</t>
  </si>
  <si>
    <t>Zellers, Nancy</t>
  </si>
  <si>
    <t>Kalmbach Books</t>
  </si>
  <si>
    <t>to-read (#17)</t>
  </si>
  <si>
    <t>In the Kingdom of Ice: The Grand and Terrible Polar Voyage of the USS Jeannette</t>
  </si>
  <si>
    <t>Hampton Sides</t>
  </si>
  <si>
    <t>Sides, Hampton</t>
  </si>
  <si>
    <t>Doubleday</t>
  </si>
  <si>
    <t>to-read (#14)</t>
  </si>
  <si>
    <t>What If?: Serious Scientific Answers to Absurd Hypothetical Questions</t>
  </si>
  <si>
    <t>Randall Munroe</t>
  </si>
  <si>
    <t>Munroe, Randall</t>
  </si>
  <si>
    <t>Houghton Mifflin Harcourt</t>
  </si>
  <si>
    <t>to-read (#12)</t>
  </si>
  <si>
    <t>Sherlock Holmes: A Duel With the Devil</t>
  </si>
  <si>
    <t>Roger Jaynes</t>
  </si>
  <si>
    <t>Jaynes, Roger</t>
  </si>
  <si>
    <t>Breese Books</t>
  </si>
  <si>
    <t>to-read (#11)</t>
  </si>
  <si>
    <t>A Curious Man: The Strange and Brilliant Life of Robert "Believe It or Not!" Ripley</t>
  </si>
  <si>
    <t>Neal Thompson</t>
  </si>
  <si>
    <t>Thompson, Neal</t>
  </si>
  <si>
    <t>Crown Archetype</t>
  </si>
  <si>
    <t>to-read (#15)</t>
  </si>
  <si>
    <t>Unpacking the Boxes: A Memoir of a Life in Poetry</t>
  </si>
  <si>
    <t>Donald Hall</t>
  </si>
  <si>
    <t>Hall, Donald</t>
  </si>
  <si>
    <t>to-read (#10)</t>
  </si>
  <si>
    <t>Chasing Aphrodite: The Hunt for Looted Antiquities at the World's Richest Museum</t>
  </si>
  <si>
    <t>Jason Felch</t>
  </si>
  <si>
    <t>Felch, Jason</t>
  </si>
  <si>
    <t>Ralph Frammolino</t>
  </si>
  <si>
    <t>to-read (#5)</t>
  </si>
  <si>
    <t>Lineages and Lies</t>
  </si>
  <si>
    <t>Jimmy Fox</t>
  </si>
  <si>
    <t>Fox, Jimmy</t>
  </si>
  <si>
    <t>iUniverse</t>
  </si>
  <si>
    <t>to-read (#7)</t>
  </si>
  <si>
    <t>The Amber Room</t>
  </si>
  <si>
    <t>Steve Berry</t>
  </si>
  <si>
    <t>Berry, Steve</t>
  </si>
  <si>
    <t>Ballantine Books</t>
  </si>
  <si>
    <t>to-read (#3)</t>
  </si>
  <si>
    <t>The Romanov Prophecy</t>
  </si>
  <si>
    <t>to-read (#2)</t>
  </si>
  <si>
    <t>The Dead Detective</t>
  </si>
  <si>
    <t>J.R. Rain</t>
  </si>
  <si>
    <t>Rain, J.R.</t>
  </si>
  <si>
    <t>Rod Kierkegaard Jr.</t>
  </si>
  <si>
    <t>Curiosity Quills Press</t>
  </si>
  <si>
    <t>to-read (#13)</t>
  </si>
  <si>
    <t>The Lost Ancestor</t>
  </si>
  <si>
    <t>Nathan Dylan Goodwin</t>
  </si>
  <si>
    <t>Goodwin, Nathan Dylan</t>
  </si>
  <si>
    <t>to-read (#9)</t>
  </si>
  <si>
    <t>Deadly Pedigree (Nick Herald Genealogical Mystery #1)</t>
  </si>
  <si>
    <t>Top Publications</t>
  </si>
  <si>
    <t>to-read (#6)</t>
  </si>
  <si>
    <t>The Columbus Affair</t>
  </si>
  <si>
    <t>to-read (#1)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</si>
</sst>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3"/>
  <sheetViews>
    <sheetView tabSelected="1" workbookViewId="0"/>
  </sheetViews>
  <sheetFormatPr defaultRowHeight="14.4" x14ac:dyDescent="0.3"/>
  <sheetData>
    <row r="1" spans="1:3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 x14ac:dyDescent="0.3">
      <c r="A2">
        <v>12181</v>
      </c>
      <c r="B2" t="s">
        <v>31</v>
      </c>
      <c r="C2" t="s">
        <v>32</v>
      </c>
      <c r="D2" t="s">
        <v>33</v>
      </c>
      <c r="F2" t="str">
        <f>"0060580801"</f>
        <v>0060580801</v>
      </c>
      <c r="G2" t="str">
        <f>"9780060580803"</f>
        <v>9780060580803</v>
      </c>
      <c r="H2">
        <v>0</v>
      </c>
      <c r="I2">
        <v>4.1399999999999997</v>
      </c>
      <c r="J2" t="s">
        <v>34</v>
      </c>
      <c r="K2" t="s">
        <v>35</v>
      </c>
      <c r="L2">
        <v>464</v>
      </c>
      <c r="M2">
        <v>2004</v>
      </c>
      <c r="N2">
        <v>2003</v>
      </c>
      <c r="P2" s="1">
        <v>42422</v>
      </c>
      <c r="S2" t="s">
        <v>36</v>
      </c>
      <c r="Z2">
        <v>0</v>
      </c>
    </row>
    <row r="3" spans="1:31" x14ac:dyDescent="0.3">
      <c r="A3">
        <v>71649</v>
      </c>
      <c r="B3" t="s">
        <v>37</v>
      </c>
      <c r="C3" t="s">
        <v>38</v>
      </c>
      <c r="D3" t="s">
        <v>39</v>
      </c>
      <c r="E3" t="s">
        <v>40</v>
      </c>
      <c r="F3" t="str">
        <f>"0892819111"</f>
        <v>0892819111</v>
      </c>
      <c r="G3" t="str">
        <f>"9780892819119"</f>
        <v>9780892819119</v>
      </c>
      <c r="H3">
        <v>0</v>
      </c>
      <c r="I3">
        <v>4.05</v>
      </c>
      <c r="J3" t="s">
        <v>41</v>
      </c>
      <c r="K3" t="s">
        <v>35</v>
      </c>
      <c r="L3">
        <v>208</v>
      </c>
      <c r="M3">
        <v>2002</v>
      </c>
      <c r="N3">
        <v>1997</v>
      </c>
      <c r="P3" s="1">
        <v>42422</v>
      </c>
      <c r="S3" t="s">
        <v>36</v>
      </c>
      <c r="Z3">
        <v>0</v>
      </c>
    </row>
    <row r="4" spans="1:31" x14ac:dyDescent="0.3">
      <c r="A4">
        <v>110763</v>
      </c>
      <c r="B4" t="s">
        <v>42</v>
      </c>
      <c r="C4" t="s">
        <v>43</v>
      </c>
      <c r="D4" t="s">
        <v>44</v>
      </c>
      <c r="F4" t="str">
        <f>"0679724532"</f>
        <v>0679724532</v>
      </c>
      <c r="G4" t="str">
        <f>"9780679724537"</f>
        <v>9780679724537</v>
      </c>
      <c r="H4">
        <v>0</v>
      </c>
      <c r="I4">
        <v>3.92</v>
      </c>
      <c r="J4" t="s">
        <v>45</v>
      </c>
      <c r="K4" t="s">
        <v>35</v>
      </c>
      <c r="L4">
        <v>182</v>
      </c>
      <c r="M4">
        <v>1989</v>
      </c>
      <c r="N4">
        <v>1979</v>
      </c>
      <c r="P4" s="1">
        <v>42422</v>
      </c>
      <c r="S4" t="s">
        <v>36</v>
      </c>
      <c r="Z4">
        <v>0</v>
      </c>
    </row>
    <row r="5" spans="1:31" x14ac:dyDescent="0.3">
      <c r="A5">
        <v>123452</v>
      </c>
      <c r="B5" t="s">
        <v>46</v>
      </c>
      <c r="C5" t="s">
        <v>47</v>
      </c>
      <c r="D5" t="s">
        <v>48</v>
      </c>
      <c r="E5" t="s">
        <v>49</v>
      </c>
      <c r="F5" t="str">
        <f>"0743287657"</f>
        <v>0743287657</v>
      </c>
      <c r="G5" t="str">
        <f>"9780743287654"</f>
        <v>9780743287654</v>
      </c>
      <c r="H5">
        <v>0</v>
      </c>
      <c r="I5">
        <v>3.36</v>
      </c>
      <c r="J5" t="s">
        <v>50</v>
      </c>
      <c r="K5" t="s">
        <v>35</v>
      </c>
      <c r="L5">
        <v>329</v>
      </c>
      <c r="M5">
        <v>2007</v>
      </c>
      <c r="N5">
        <v>2003</v>
      </c>
      <c r="P5" s="1">
        <v>42422</v>
      </c>
      <c r="S5" t="s">
        <v>36</v>
      </c>
      <c r="Z5">
        <v>0</v>
      </c>
    </row>
    <row r="6" spans="1:31" x14ac:dyDescent="0.3">
      <c r="A6">
        <v>572894</v>
      </c>
      <c r="B6" t="s">
        <v>51</v>
      </c>
      <c r="C6" t="s">
        <v>52</v>
      </c>
      <c r="D6" t="s">
        <v>53</v>
      </c>
      <c r="F6" t="str">
        <f>"1567313736"</f>
        <v>1567313736</v>
      </c>
      <c r="G6" t="str">
        <f>"9781567313734"</f>
        <v>9781567313734</v>
      </c>
      <c r="H6">
        <v>0</v>
      </c>
      <c r="I6">
        <v>3.71</v>
      </c>
      <c r="J6" t="s">
        <v>54</v>
      </c>
      <c r="K6" t="s">
        <v>55</v>
      </c>
      <c r="L6">
        <v>308</v>
      </c>
      <c r="M6">
        <v>2000</v>
      </c>
      <c r="P6" s="1">
        <v>42422</v>
      </c>
      <c r="S6" t="s">
        <v>36</v>
      </c>
      <c r="Z6">
        <v>0</v>
      </c>
    </row>
    <row r="7" spans="1:31" x14ac:dyDescent="0.3">
      <c r="A7">
        <v>588891</v>
      </c>
      <c r="B7" t="s">
        <v>56</v>
      </c>
      <c r="C7" t="s">
        <v>57</v>
      </c>
      <c r="D7" t="s">
        <v>58</v>
      </c>
      <c r="F7" t="str">
        <f>"014025773X"</f>
        <v>014025773X</v>
      </c>
      <c r="G7" t="str">
        <f>"9780140257731"</f>
        <v>9780140257731</v>
      </c>
      <c r="H7">
        <v>0</v>
      </c>
      <c r="I7">
        <v>3.7</v>
      </c>
      <c r="J7" t="s">
        <v>59</v>
      </c>
      <c r="K7" t="s">
        <v>35</v>
      </c>
      <c r="L7">
        <v>1114</v>
      </c>
      <c r="M7">
        <v>1998</v>
      </c>
      <c r="N7">
        <v>1996</v>
      </c>
      <c r="P7" s="1">
        <v>42422</v>
      </c>
      <c r="S7" t="s">
        <v>36</v>
      </c>
      <c r="Z7">
        <v>0</v>
      </c>
    </row>
    <row r="8" spans="1:31" x14ac:dyDescent="0.3">
      <c r="A8">
        <v>598612</v>
      </c>
      <c r="B8" t="s">
        <v>60</v>
      </c>
      <c r="C8" t="s">
        <v>61</v>
      </c>
      <c r="D8" t="s">
        <v>62</v>
      </c>
      <c r="F8" t="str">
        <f>"0060730609"</f>
        <v>0060730609</v>
      </c>
      <c r="G8" t="str">
        <f>"9780060730604"</f>
        <v>9780060730604</v>
      </c>
      <c r="H8">
        <v>0</v>
      </c>
      <c r="I8">
        <v>3.44</v>
      </c>
      <c r="J8" t="s">
        <v>63</v>
      </c>
      <c r="K8" t="s">
        <v>35</v>
      </c>
      <c r="L8">
        <v>368</v>
      </c>
      <c r="M8">
        <v>2004</v>
      </c>
      <c r="N8">
        <v>2003</v>
      </c>
      <c r="P8" s="1">
        <v>42422</v>
      </c>
      <c r="S8" t="s">
        <v>36</v>
      </c>
      <c r="Z8">
        <v>0</v>
      </c>
    </row>
    <row r="9" spans="1:31" x14ac:dyDescent="0.3">
      <c r="A9">
        <v>155396</v>
      </c>
      <c r="B9" t="s">
        <v>64</v>
      </c>
      <c r="C9" t="s">
        <v>65</v>
      </c>
      <c r="D9" t="s">
        <v>66</v>
      </c>
      <c r="F9" t="str">
        <f>"019517500X"</f>
        <v>019517500X</v>
      </c>
      <c r="G9" t="str">
        <f>"9780195175004"</f>
        <v>9780195175004</v>
      </c>
      <c r="H9">
        <v>0</v>
      </c>
      <c r="I9">
        <v>3.98</v>
      </c>
      <c r="J9" t="s">
        <v>67</v>
      </c>
      <c r="K9" t="s">
        <v>35</v>
      </c>
      <c r="L9">
        <v>288</v>
      </c>
      <c r="M9">
        <v>2004</v>
      </c>
      <c r="N9">
        <v>2003</v>
      </c>
      <c r="P9" s="1">
        <v>42422</v>
      </c>
      <c r="S9" t="s">
        <v>36</v>
      </c>
      <c r="Z9">
        <v>0</v>
      </c>
    </row>
    <row r="10" spans="1:31" x14ac:dyDescent="0.3">
      <c r="A10">
        <v>276044</v>
      </c>
      <c r="B10" t="s">
        <v>68</v>
      </c>
      <c r="C10" t="s">
        <v>69</v>
      </c>
      <c r="D10" t="s">
        <v>70</v>
      </c>
      <c r="F10" t="str">
        <f>"0393326047"</f>
        <v>0393326047</v>
      </c>
      <c r="G10" t="str">
        <f>"9780393326048"</f>
        <v>9780393326048</v>
      </c>
      <c r="H10">
        <v>0</v>
      </c>
      <c r="I10">
        <v>3.82</v>
      </c>
      <c r="J10" t="s">
        <v>71</v>
      </c>
      <c r="K10" t="s">
        <v>35</v>
      </c>
      <c r="L10">
        <v>400</v>
      </c>
      <c r="M10">
        <v>2004</v>
      </c>
      <c r="N10">
        <v>2003</v>
      </c>
      <c r="P10" s="1">
        <v>42422</v>
      </c>
      <c r="S10" t="s">
        <v>36</v>
      </c>
      <c r="Z10">
        <v>0</v>
      </c>
    </row>
    <row r="11" spans="1:31" x14ac:dyDescent="0.3">
      <c r="A11">
        <v>20942</v>
      </c>
      <c r="B11" t="s">
        <v>72</v>
      </c>
      <c r="C11" t="s">
        <v>73</v>
      </c>
      <c r="D11" t="s">
        <v>74</v>
      </c>
      <c r="F11" t="str">
        <f>"157322751X"</f>
        <v>157322751X</v>
      </c>
      <c r="G11" t="str">
        <f>"9781573227513"</f>
        <v>9781573227513</v>
      </c>
      <c r="H11">
        <v>0</v>
      </c>
      <c r="I11">
        <v>4.03</v>
      </c>
      <c r="J11" t="s">
        <v>75</v>
      </c>
      <c r="K11" t="s">
        <v>35</v>
      </c>
      <c r="L11">
        <v>745</v>
      </c>
      <c r="M11">
        <v>1999</v>
      </c>
      <c r="N11">
        <v>1998</v>
      </c>
      <c r="P11" s="1">
        <v>42422</v>
      </c>
      <c r="S11" t="s">
        <v>36</v>
      </c>
      <c r="Z11">
        <v>0</v>
      </c>
    </row>
    <row r="12" spans="1:31" x14ac:dyDescent="0.3">
      <c r="A12">
        <v>775405</v>
      </c>
      <c r="B12" t="s">
        <v>76</v>
      </c>
      <c r="C12" t="s">
        <v>77</v>
      </c>
      <c r="D12" t="s">
        <v>78</v>
      </c>
      <c r="F12" t="str">
        <f>"0385483724"</f>
        <v>0385483724</v>
      </c>
      <c r="G12" t="str">
        <f>"9780385483728"</f>
        <v>9780385483728</v>
      </c>
      <c r="H12">
        <v>0</v>
      </c>
      <c r="I12">
        <v>3.93</v>
      </c>
      <c r="J12" t="s">
        <v>79</v>
      </c>
      <c r="K12" t="s">
        <v>35</v>
      </c>
      <c r="L12">
        <v>368</v>
      </c>
      <c r="M12">
        <v>2001</v>
      </c>
      <c r="N12">
        <v>1997</v>
      </c>
      <c r="P12" s="1">
        <v>42422</v>
      </c>
      <c r="S12" t="s">
        <v>36</v>
      </c>
      <c r="Z12">
        <v>0</v>
      </c>
    </row>
    <row r="13" spans="1:31" x14ac:dyDescent="0.3">
      <c r="A13">
        <v>134961</v>
      </c>
      <c r="B13" t="s">
        <v>80</v>
      </c>
      <c r="C13" t="s">
        <v>81</v>
      </c>
      <c r="D13" t="s">
        <v>82</v>
      </c>
      <c r="F13" t="str">
        <f>"0060005505"</f>
        <v>0060005505</v>
      </c>
      <c r="G13" t="str">
        <f>"9780060005504"</f>
        <v>9780060005504</v>
      </c>
      <c r="H13">
        <v>0</v>
      </c>
      <c r="I13">
        <v>4.1100000000000003</v>
      </c>
      <c r="J13" t="s">
        <v>34</v>
      </c>
      <c r="K13" t="s">
        <v>35</v>
      </c>
      <c r="L13">
        <v>880</v>
      </c>
      <c r="M13">
        <v>2004</v>
      </c>
      <c r="N13">
        <v>2003</v>
      </c>
      <c r="P13" s="1">
        <v>42422</v>
      </c>
      <c r="S13" t="s">
        <v>36</v>
      </c>
      <c r="Z13">
        <v>0</v>
      </c>
    </row>
    <row r="14" spans="1:31" x14ac:dyDescent="0.3">
      <c r="A14">
        <v>27308</v>
      </c>
      <c r="B14" t="s">
        <v>83</v>
      </c>
      <c r="C14" t="s">
        <v>84</v>
      </c>
      <c r="D14" t="s">
        <v>85</v>
      </c>
      <c r="F14" t="str">
        <f>"0385721277"</f>
        <v>0385721277</v>
      </c>
      <c r="G14" t="str">
        <f>"9780385721271"</f>
        <v>9780385721271</v>
      </c>
      <c r="H14">
        <v>0</v>
      </c>
      <c r="I14">
        <v>3.99</v>
      </c>
      <c r="J14" t="s">
        <v>79</v>
      </c>
      <c r="K14" t="s">
        <v>35</v>
      </c>
      <c r="L14">
        <v>306</v>
      </c>
      <c r="M14">
        <v>2005</v>
      </c>
      <c r="N14">
        <v>2003</v>
      </c>
      <c r="P14" s="1">
        <v>42422</v>
      </c>
      <c r="S14" t="s">
        <v>36</v>
      </c>
      <c r="Z14">
        <v>0</v>
      </c>
    </row>
    <row r="15" spans="1:31" x14ac:dyDescent="0.3">
      <c r="A15">
        <v>6857</v>
      </c>
      <c r="B15" t="s">
        <v>86</v>
      </c>
      <c r="C15" t="s">
        <v>87</v>
      </c>
      <c r="D15" t="s">
        <v>88</v>
      </c>
      <c r="F15" t="str">
        <f>"0743216393"</f>
        <v>0743216393</v>
      </c>
      <c r="G15" t="str">
        <f>"9780743216395"</f>
        <v>9780743216395</v>
      </c>
      <c r="H15">
        <v>0</v>
      </c>
      <c r="I15">
        <v>4.28</v>
      </c>
      <c r="J15" t="s">
        <v>89</v>
      </c>
      <c r="K15" t="s">
        <v>55</v>
      </c>
      <c r="L15">
        <v>1016</v>
      </c>
      <c r="M15">
        <v>2001</v>
      </c>
      <c r="N15">
        <v>1990</v>
      </c>
      <c r="P15" s="1">
        <v>42422</v>
      </c>
      <c r="S15" t="s">
        <v>36</v>
      </c>
      <c r="Z15">
        <v>0</v>
      </c>
    </row>
    <row r="16" spans="1:31" x14ac:dyDescent="0.3">
      <c r="A16">
        <v>22535688</v>
      </c>
      <c r="B16" t="s">
        <v>90</v>
      </c>
      <c r="C16" t="s">
        <v>91</v>
      </c>
      <c r="D16" t="s">
        <v>92</v>
      </c>
      <c r="F16" t="str">
        <f>""</f>
        <v/>
      </c>
      <c r="G16" t="str">
        <f>""</f>
        <v/>
      </c>
      <c r="H16">
        <v>0</v>
      </c>
      <c r="I16">
        <v>4.7300000000000004</v>
      </c>
      <c r="K16" t="s">
        <v>93</v>
      </c>
      <c r="L16">
        <v>227</v>
      </c>
      <c r="M16">
        <v>2014</v>
      </c>
      <c r="N16">
        <v>2009</v>
      </c>
      <c r="O16" s="1">
        <v>42422</v>
      </c>
      <c r="P16" s="1">
        <v>42422</v>
      </c>
      <c r="S16" t="s">
        <v>36</v>
      </c>
      <c r="Z16">
        <v>0</v>
      </c>
    </row>
    <row r="17" spans="1:26" x14ac:dyDescent="0.3">
      <c r="A17">
        <v>22571733</v>
      </c>
      <c r="B17" t="s">
        <v>94</v>
      </c>
      <c r="C17" t="s">
        <v>95</v>
      </c>
      <c r="D17" t="s">
        <v>96</v>
      </c>
      <c r="F17" t="str">
        <f>"1594206082"</f>
        <v>1594206082</v>
      </c>
      <c r="G17" t="str">
        <f>"9781594206085"</f>
        <v>9781594206085</v>
      </c>
      <c r="H17">
        <v>0</v>
      </c>
      <c r="I17">
        <v>3.7</v>
      </c>
      <c r="J17" t="s">
        <v>97</v>
      </c>
      <c r="K17" t="s">
        <v>55</v>
      </c>
      <c r="L17">
        <v>352</v>
      </c>
      <c r="M17">
        <v>2015</v>
      </c>
      <c r="N17">
        <v>2015</v>
      </c>
      <c r="P17" s="1">
        <v>42066</v>
      </c>
      <c r="Q17" t="s">
        <v>98</v>
      </c>
      <c r="R17" t="s">
        <v>99</v>
      </c>
      <c r="S17" t="s">
        <v>98</v>
      </c>
      <c r="Z17">
        <v>0</v>
      </c>
    </row>
    <row r="18" spans="1:26" x14ac:dyDescent="0.3">
      <c r="A18">
        <v>1156729</v>
      </c>
      <c r="B18" t="s">
        <v>100</v>
      </c>
      <c r="C18" t="s">
        <v>101</v>
      </c>
      <c r="D18" t="s">
        <v>102</v>
      </c>
      <c r="F18" t="str">
        <f>"0520240596"</f>
        <v>0520240596</v>
      </c>
      <c r="G18" t="str">
        <f>"9780520240599"</f>
        <v>9780520240599</v>
      </c>
      <c r="H18">
        <v>0</v>
      </c>
      <c r="I18">
        <v>4.07</v>
      </c>
      <c r="J18" t="s">
        <v>103</v>
      </c>
      <c r="K18" t="s">
        <v>35</v>
      </c>
      <c r="M18">
        <v>2003</v>
      </c>
      <c r="N18">
        <v>2000</v>
      </c>
      <c r="P18" s="1">
        <v>42038</v>
      </c>
      <c r="Q18" t="s">
        <v>98</v>
      </c>
      <c r="R18" t="s">
        <v>104</v>
      </c>
      <c r="S18" t="s">
        <v>98</v>
      </c>
      <c r="Z18">
        <v>0</v>
      </c>
    </row>
    <row r="19" spans="1:26" x14ac:dyDescent="0.3">
      <c r="A19">
        <v>20665570</v>
      </c>
      <c r="B19" t="s">
        <v>105</v>
      </c>
      <c r="C19" t="s">
        <v>106</v>
      </c>
      <c r="D19" t="s">
        <v>107</v>
      </c>
      <c r="F19" t="str">
        <f>"0871401002"</f>
        <v>0871401002</v>
      </c>
      <c r="G19" t="str">
        <f>"9780871401007"</f>
        <v>9780871401007</v>
      </c>
      <c r="H19">
        <v>0</v>
      </c>
      <c r="I19">
        <v>3.81</v>
      </c>
      <c r="J19" t="s">
        <v>108</v>
      </c>
      <c r="K19" t="s">
        <v>55</v>
      </c>
      <c r="L19">
        <v>207</v>
      </c>
      <c r="M19">
        <v>2014</v>
      </c>
      <c r="N19">
        <v>2014</v>
      </c>
      <c r="P19" s="1">
        <v>41998</v>
      </c>
      <c r="Q19" t="s">
        <v>98</v>
      </c>
      <c r="R19" t="s">
        <v>109</v>
      </c>
      <c r="S19" t="s">
        <v>98</v>
      </c>
      <c r="Z19">
        <v>0</v>
      </c>
    </row>
    <row r="20" spans="1:26" x14ac:dyDescent="0.3">
      <c r="A20">
        <v>16000371</v>
      </c>
      <c r="B20" t="s">
        <v>110</v>
      </c>
      <c r="C20" t="s">
        <v>111</v>
      </c>
      <c r="D20" t="s">
        <v>112</v>
      </c>
      <c r="F20" t="str">
        <f>"0871164841"</f>
        <v>0871164841</v>
      </c>
      <c r="G20" t="str">
        <f>"9780871164841"</f>
        <v>9780871164841</v>
      </c>
      <c r="H20">
        <v>0</v>
      </c>
      <c r="I20">
        <v>4.3</v>
      </c>
      <c r="J20" t="s">
        <v>113</v>
      </c>
      <c r="K20" t="s">
        <v>35</v>
      </c>
      <c r="L20">
        <v>96</v>
      </c>
      <c r="M20">
        <v>2013</v>
      </c>
      <c r="N20">
        <v>2013</v>
      </c>
      <c r="P20" s="1">
        <v>41998</v>
      </c>
      <c r="Q20" t="s">
        <v>98</v>
      </c>
      <c r="R20" t="s">
        <v>114</v>
      </c>
      <c r="S20" t="s">
        <v>98</v>
      </c>
      <c r="Z20">
        <v>0</v>
      </c>
    </row>
    <row r="21" spans="1:26" x14ac:dyDescent="0.3">
      <c r="A21">
        <v>20897517</v>
      </c>
      <c r="B21" t="s">
        <v>115</v>
      </c>
      <c r="C21" t="s">
        <v>116</v>
      </c>
      <c r="D21" t="s">
        <v>117</v>
      </c>
      <c r="F21" t="str">
        <f>"0385535376"</f>
        <v>0385535376</v>
      </c>
      <c r="G21" t="str">
        <f>"9780385535373"</f>
        <v>9780385535373</v>
      </c>
      <c r="H21">
        <v>0</v>
      </c>
      <c r="I21">
        <v>4.1500000000000004</v>
      </c>
      <c r="J21" t="s">
        <v>118</v>
      </c>
      <c r="K21" t="s">
        <v>55</v>
      </c>
      <c r="L21">
        <v>454</v>
      </c>
      <c r="M21">
        <v>2014</v>
      </c>
      <c r="N21">
        <v>2014</v>
      </c>
      <c r="P21" s="1">
        <v>41998</v>
      </c>
      <c r="Q21" t="s">
        <v>98</v>
      </c>
      <c r="R21" t="s">
        <v>119</v>
      </c>
      <c r="S21" t="s">
        <v>98</v>
      </c>
      <c r="Z21">
        <v>0</v>
      </c>
    </row>
    <row r="22" spans="1:26" x14ac:dyDescent="0.3">
      <c r="A22">
        <v>21413662</v>
      </c>
      <c r="B22" t="s">
        <v>120</v>
      </c>
      <c r="C22" t="s">
        <v>121</v>
      </c>
      <c r="D22" t="s">
        <v>122</v>
      </c>
      <c r="F22" t="str">
        <f>"0544272994"</f>
        <v>0544272994</v>
      </c>
      <c r="G22" t="str">
        <f>"9780544272996"</f>
        <v>9780544272996</v>
      </c>
      <c r="H22">
        <v>0</v>
      </c>
      <c r="I22">
        <v>4.1500000000000004</v>
      </c>
      <c r="J22" t="s">
        <v>123</v>
      </c>
      <c r="K22" t="s">
        <v>55</v>
      </c>
      <c r="L22">
        <v>303</v>
      </c>
      <c r="M22">
        <v>2014</v>
      </c>
      <c r="N22">
        <v>2014</v>
      </c>
      <c r="P22" s="1">
        <v>41998</v>
      </c>
      <c r="Q22" t="s">
        <v>98</v>
      </c>
      <c r="R22" t="s">
        <v>124</v>
      </c>
      <c r="S22" t="s">
        <v>98</v>
      </c>
      <c r="Z22">
        <v>0</v>
      </c>
    </row>
    <row r="23" spans="1:26" x14ac:dyDescent="0.3">
      <c r="A23">
        <v>515112</v>
      </c>
      <c r="B23" t="s">
        <v>125</v>
      </c>
      <c r="C23" t="s">
        <v>126</v>
      </c>
      <c r="D23" t="s">
        <v>127</v>
      </c>
      <c r="F23" t="str">
        <f>"0947533753"</f>
        <v>0947533753</v>
      </c>
      <c r="G23" t="str">
        <f>"9780947533755"</f>
        <v>9780947533755</v>
      </c>
      <c r="H23">
        <v>0</v>
      </c>
      <c r="I23">
        <v>3.5</v>
      </c>
      <c r="J23" t="s">
        <v>128</v>
      </c>
      <c r="K23" t="s">
        <v>35</v>
      </c>
      <c r="L23">
        <v>192</v>
      </c>
      <c r="M23">
        <v>2003</v>
      </c>
      <c r="N23">
        <v>2003</v>
      </c>
      <c r="P23" s="1">
        <v>41998</v>
      </c>
      <c r="Q23" t="s">
        <v>98</v>
      </c>
      <c r="R23" t="s">
        <v>129</v>
      </c>
      <c r="S23" t="s">
        <v>98</v>
      </c>
      <c r="Z23">
        <v>0</v>
      </c>
    </row>
    <row r="24" spans="1:26" x14ac:dyDescent="0.3">
      <c r="A24">
        <v>15823447</v>
      </c>
      <c r="B24" t="s">
        <v>130</v>
      </c>
      <c r="C24" t="s">
        <v>131</v>
      </c>
      <c r="D24" t="s">
        <v>132</v>
      </c>
      <c r="F24" t="str">
        <f>"077043620X"</f>
        <v>077043620X</v>
      </c>
      <c r="G24" t="str">
        <f>"9780770436209"</f>
        <v>9780770436209</v>
      </c>
      <c r="H24">
        <v>0</v>
      </c>
      <c r="I24">
        <v>3.62</v>
      </c>
      <c r="J24" t="s">
        <v>133</v>
      </c>
      <c r="K24" t="s">
        <v>55</v>
      </c>
      <c r="L24">
        <v>421</v>
      </c>
      <c r="M24">
        <v>2013</v>
      </c>
      <c r="N24">
        <v>2013</v>
      </c>
      <c r="P24" s="1">
        <v>41998</v>
      </c>
      <c r="Q24" t="s">
        <v>98</v>
      </c>
      <c r="R24" t="s">
        <v>134</v>
      </c>
      <c r="S24" t="s">
        <v>98</v>
      </c>
      <c r="Z24">
        <v>0</v>
      </c>
    </row>
    <row r="25" spans="1:26" x14ac:dyDescent="0.3">
      <c r="A25">
        <v>3400599</v>
      </c>
      <c r="B25" t="s">
        <v>135</v>
      </c>
      <c r="C25" t="s">
        <v>136</v>
      </c>
      <c r="D25" t="s">
        <v>137</v>
      </c>
      <c r="F25" t="str">
        <f>"0618990658"</f>
        <v>0618990658</v>
      </c>
      <c r="G25" t="str">
        <f>"9780618990658"</f>
        <v>9780618990658</v>
      </c>
      <c r="H25">
        <v>0</v>
      </c>
      <c r="I25">
        <v>3.77</v>
      </c>
      <c r="J25" t="s">
        <v>123</v>
      </c>
      <c r="K25" t="s">
        <v>55</v>
      </c>
      <c r="L25">
        <v>208</v>
      </c>
      <c r="M25">
        <v>2008</v>
      </c>
      <c r="N25">
        <v>2008</v>
      </c>
      <c r="P25" s="1">
        <v>41998</v>
      </c>
      <c r="Q25" t="s">
        <v>98</v>
      </c>
      <c r="R25" t="s">
        <v>138</v>
      </c>
      <c r="S25" t="s">
        <v>98</v>
      </c>
      <c r="Z25">
        <v>0</v>
      </c>
    </row>
    <row r="26" spans="1:26" x14ac:dyDescent="0.3">
      <c r="A26">
        <v>9465604</v>
      </c>
      <c r="B26" t="s">
        <v>139</v>
      </c>
      <c r="C26" t="s">
        <v>140</v>
      </c>
      <c r="D26" t="s">
        <v>141</v>
      </c>
      <c r="E26" t="s">
        <v>142</v>
      </c>
      <c r="F26" t="str">
        <f>"0151015015"</f>
        <v>0151015015</v>
      </c>
      <c r="G26" t="str">
        <f>"9780151015016"</f>
        <v>9780151015016</v>
      </c>
      <c r="H26">
        <v>0</v>
      </c>
      <c r="I26">
        <v>3.99</v>
      </c>
      <c r="J26" t="s">
        <v>123</v>
      </c>
      <c r="K26" t="s">
        <v>55</v>
      </c>
      <c r="L26">
        <v>375</v>
      </c>
      <c r="M26">
        <v>2011</v>
      </c>
      <c r="N26">
        <v>2011</v>
      </c>
      <c r="P26" s="1">
        <v>41998</v>
      </c>
      <c r="Q26" t="s">
        <v>98</v>
      </c>
      <c r="R26" t="s">
        <v>143</v>
      </c>
      <c r="S26" t="s">
        <v>98</v>
      </c>
      <c r="Z26">
        <v>0</v>
      </c>
    </row>
    <row r="27" spans="1:26" x14ac:dyDescent="0.3">
      <c r="A27">
        <v>1628895</v>
      </c>
      <c r="B27" t="s">
        <v>144</v>
      </c>
      <c r="C27" t="s">
        <v>145</v>
      </c>
      <c r="D27" t="s">
        <v>146</v>
      </c>
      <c r="F27" t="str">
        <f>"0595258999"</f>
        <v>0595258999</v>
      </c>
      <c r="G27" t="str">
        <f>"9780595258994"</f>
        <v>9780595258994</v>
      </c>
      <c r="H27">
        <v>0</v>
      </c>
      <c r="I27">
        <v>3.83</v>
      </c>
      <c r="J27" t="s">
        <v>147</v>
      </c>
      <c r="K27" t="s">
        <v>35</v>
      </c>
      <c r="L27">
        <v>284</v>
      </c>
      <c r="M27">
        <v>2002</v>
      </c>
      <c r="N27">
        <v>2002</v>
      </c>
      <c r="P27" s="1">
        <v>41998</v>
      </c>
      <c r="Q27" t="s">
        <v>98</v>
      </c>
      <c r="R27" t="s">
        <v>148</v>
      </c>
      <c r="S27" t="s">
        <v>98</v>
      </c>
      <c r="Z27">
        <v>0</v>
      </c>
    </row>
    <row r="28" spans="1:26" x14ac:dyDescent="0.3">
      <c r="A28">
        <v>5369</v>
      </c>
      <c r="B28" t="s">
        <v>149</v>
      </c>
      <c r="C28" t="s">
        <v>150</v>
      </c>
      <c r="D28" t="s">
        <v>151</v>
      </c>
      <c r="F28" t="str">
        <f>"034548343X"</f>
        <v>034548343X</v>
      </c>
      <c r="G28" t="str">
        <f>""</f>
        <v/>
      </c>
      <c r="H28">
        <v>0</v>
      </c>
      <c r="I28">
        <v>3.79</v>
      </c>
      <c r="J28" t="s">
        <v>152</v>
      </c>
      <c r="K28" t="s">
        <v>35</v>
      </c>
      <c r="L28">
        <v>416</v>
      </c>
      <c r="M28">
        <v>2004</v>
      </c>
      <c r="N28">
        <v>2003</v>
      </c>
      <c r="P28" s="1">
        <v>41998</v>
      </c>
      <c r="Q28" t="s">
        <v>98</v>
      </c>
      <c r="R28" t="s">
        <v>153</v>
      </c>
      <c r="S28" t="s">
        <v>98</v>
      </c>
      <c r="Z28">
        <v>0</v>
      </c>
    </row>
    <row r="29" spans="1:26" x14ac:dyDescent="0.3">
      <c r="A29">
        <v>75020</v>
      </c>
      <c r="B29" t="s">
        <v>154</v>
      </c>
      <c r="C29" t="s">
        <v>150</v>
      </c>
      <c r="D29" t="s">
        <v>151</v>
      </c>
      <c r="F29" t="str">
        <f>"0345460065"</f>
        <v>0345460065</v>
      </c>
      <c r="G29" t="str">
        <f>"9780345460066"</f>
        <v>9780345460066</v>
      </c>
      <c r="H29">
        <v>0</v>
      </c>
      <c r="I29">
        <v>3.9</v>
      </c>
      <c r="J29" t="s">
        <v>152</v>
      </c>
      <c r="K29" t="s">
        <v>35</v>
      </c>
      <c r="L29">
        <v>416</v>
      </c>
      <c r="M29">
        <v>2006</v>
      </c>
      <c r="N29">
        <v>2004</v>
      </c>
      <c r="P29" s="1">
        <v>41998</v>
      </c>
      <c r="Q29" t="s">
        <v>98</v>
      </c>
      <c r="R29" t="s">
        <v>155</v>
      </c>
      <c r="S29" t="s">
        <v>98</v>
      </c>
      <c r="Z29">
        <v>0</v>
      </c>
    </row>
    <row r="30" spans="1:26" x14ac:dyDescent="0.3">
      <c r="A30">
        <v>23351877</v>
      </c>
      <c r="B30" t="s">
        <v>156</v>
      </c>
      <c r="C30" t="s">
        <v>157</v>
      </c>
      <c r="D30" t="s">
        <v>158</v>
      </c>
      <c r="E30" t="s">
        <v>159</v>
      </c>
      <c r="F30" t="str">
        <f>"1620077957"</f>
        <v>1620077957</v>
      </c>
      <c r="G30" t="str">
        <f>"9781620077955"</f>
        <v>9781620077955</v>
      </c>
      <c r="H30">
        <v>0</v>
      </c>
      <c r="I30">
        <v>3.7</v>
      </c>
      <c r="J30" t="s">
        <v>160</v>
      </c>
      <c r="K30" t="s">
        <v>35</v>
      </c>
      <c r="L30">
        <v>270</v>
      </c>
      <c r="M30">
        <v>2014</v>
      </c>
      <c r="N30">
        <v>2014</v>
      </c>
      <c r="P30" s="1">
        <v>41998</v>
      </c>
      <c r="Q30" t="s">
        <v>98</v>
      </c>
      <c r="R30" t="s">
        <v>161</v>
      </c>
      <c r="S30" t="s">
        <v>98</v>
      </c>
      <c r="Z30">
        <v>0</v>
      </c>
    </row>
    <row r="31" spans="1:26" x14ac:dyDescent="0.3">
      <c r="A31">
        <v>23181300</v>
      </c>
      <c r="B31" t="s">
        <v>162</v>
      </c>
      <c r="C31" t="s">
        <v>163</v>
      </c>
      <c r="D31" t="s">
        <v>164</v>
      </c>
      <c r="F31" t="str">
        <f>""</f>
        <v/>
      </c>
      <c r="G31" t="str">
        <f>""</f>
        <v/>
      </c>
      <c r="H31">
        <v>0</v>
      </c>
      <c r="I31">
        <v>4.08</v>
      </c>
      <c r="K31" t="s">
        <v>93</v>
      </c>
      <c r="L31">
        <v>263</v>
      </c>
      <c r="M31">
        <v>2014</v>
      </c>
      <c r="N31">
        <v>2014</v>
      </c>
      <c r="P31" s="1">
        <v>41998</v>
      </c>
      <c r="Q31" t="s">
        <v>98</v>
      </c>
      <c r="R31" t="s">
        <v>165</v>
      </c>
      <c r="S31" t="s">
        <v>98</v>
      </c>
      <c r="Z31">
        <v>0</v>
      </c>
    </row>
    <row r="32" spans="1:26" x14ac:dyDescent="0.3">
      <c r="A32">
        <v>1942241</v>
      </c>
      <c r="B32" t="s">
        <v>166</v>
      </c>
      <c r="C32" t="s">
        <v>145</v>
      </c>
      <c r="D32" t="s">
        <v>146</v>
      </c>
      <c r="F32" t="str">
        <f>"1929976089"</f>
        <v>1929976089</v>
      </c>
      <c r="G32" t="str">
        <f>"9781929976089"</f>
        <v>9781929976089</v>
      </c>
      <c r="H32">
        <v>0</v>
      </c>
      <c r="I32">
        <v>3.64</v>
      </c>
      <c r="J32" t="s">
        <v>167</v>
      </c>
      <c r="K32" t="s">
        <v>35</v>
      </c>
      <c r="L32">
        <v>267</v>
      </c>
      <c r="M32">
        <v>2001</v>
      </c>
      <c r="N32">
        <v>2001</v>
      </c>
      <c r="P32" s="1">
        <v>41998</v>
      </c>
      <c r="Q32" t="s">
        <v>98</v>
      </c>
      <c r="R32" t="s">
        <v>168</v>
      </c>
      <c r="S32" t="s">
        <v>98</v>
      </c>
      <c r="Z32">
        <v>0</v>
      </c>
    </row>
    <row r="33" spans="1:26" x14ac:dyDescent="0.3">
      <c r="A33">
        <v>12741747</v>
      </c>
      <c r="B33" t="s">
        <v>169</v>
      </c>
      <c r="C33" t="s">
        <v>150</v>
      </c>
      <c r="D33" t="s">
        <v>151</v>
      </c>
      <c r="F33" t="str">
        <f>"0345526511"</f>
        <v>0345526511</v>
      </c>
      <c r="G33" t="str">
        <f>"9780345526519"</f>
        <v>9780345526519</v>
      </c>
      <c r="H33">
        <v>0</v>
      </c>
      <c r="I33">
        <v>3.74</v>
      </c>
      <c r="J33" t="s">
        <v>152</v>
      </c>
      <c r="K33" t="s">
        <v>55</v>
      </c>
      <c r="L33">
        <v>426</v>
      </c>
      <c r="M33">
        <v>2012</v>
      </c>
      <c r="N33">
        <v>2012</v>
      </c>
      <c r="P33" s="1">
        <v>41998</v>
      </c>
      <c r="Q33" t="s">
        <v>98</v>
      </c>
      <c r="R33" t="s">
        <v>170</v>
      </c>
      <c r="S33" t="s">
        <v>98</v>
      </c>
      <c r="Z3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goodreads_library_export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 Desktop 2012</dc:creator>
  <cp:lastModifiedBy>Bar Desktop 2012</cp:lastModifiedBy>
  <dcterms:created xsi:type="dcterms:W3CDTF">2016-02-24T00:11:58Z</dcterms:created>
  <dcterms:modified xsi:type="dcterms:W3CDTF">2016-02-24T00:11:58Z</dcterms:modified>
</cp:coreProperties>
</file>